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<sst xmlns="http://schemas.openxmlformats.org/spreadsheetml/2006/main" count="178" uniqueCount="90">
  <si>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</si>
  <si>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</si>
  <si>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</si>
  <si>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</si>
  <si>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</si>
  <si>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</si>
  <si>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</si>
  <si>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</si>
  <si>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</si>
  <si>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</si>
  <si>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</si>
  <si>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</si>
  <si>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</si>
  <si>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</si>
  <si>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</si>
  <si>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</si>
  <si>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</si>
  <si>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</si>
  <si>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</si>
  <si>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</si>
  <si>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</si>
  <si>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</si>
  <si>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</si>
  <si>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</si>
  <si>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</si>
  <si>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</si>
  <si>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</si>
  <si>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</si>
  <si>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</si>
  <si>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</si>
  <si>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</si>
  <si>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</si>
  <si>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</si>
  <si>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</si>
  <si>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</si>
  <si>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</si>
  <si>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</si>
  <si>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</si>
  <si>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</si>
  <si>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</si>
  <si>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</si>
  <si>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</si>
  <si>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</si>
  <si>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</si>
  <si>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</si>
  <si>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</si>
  <si>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</si>
  <si>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D149</t>
  </si>
  <si>
    <t>102-PETITJEAN.A/103-BOUILLY.E</t>
  </si>
  <si>
    <t>Corpo 53 Tennis\LE MANS A.S.L</t>
  </si>
  <si>
    <t>Championnats de France Corpo.</t>
  </si>
  <si>
    <t>Double Dames</t>
  </si>
  <si>
    <t>D157</t>
  </si>
  <si>
    <t>133-CUNY.C/118-PINCA.P</t>
  </si>
  <si>
    <t>VANDOEUVRE ASCI\VANDOEUVRE ASCI</t>
  </si>
  <si>
    <t>D156</t>
  </si>
  <si>
    <t>123-CALLAIS.N/119-PIERONI.F</t>
  </si>
  <si>
    <t>BNP PARIBAS\CSM FINANCES</t>
  </si>
  <si>
    <t>D153</t>
  </si>
  <si>
    <t>108-LACOTE.M/117-CASY.M</t>
  </si>
  <si>
    <t>CORPO 36 T.T.\CTT.DEOLS</t>
  </si>
  <si>
    <t>D160</t>
  </si>
  <si>
    <t>127-LISSE.I/122-JAUSET.M</t>
  </si>
  <si>
    <t>CSM FINANCES\CSM FINANCES</t>
  </si>
  <si>
    <t>D162</t>
  </si>
  <si>
    <t>129-SAIL.C/128-BOUSSION.J</t>
  </si>
  <si>
    <t>AIRBUS\LE MANS ASGM</t>
  </si>
  <si>
    <t>D152</t>
  </si>
  <si>
    <t>104-GLEVAREC.B/105-MOIGNEU.E</t>
  </si>
  <si>
    <t>EDUCATION NATIO\ST MEDARD DOULO</t>
  </si>
  <si>
    <t>D151</t>
  </si>
  <si>
    <t>101-LARCHER.S/109-TANGUY.M</t>
  </si>
  <si>
    <t>CORPO18\S SOTTEVILLAIS</t>
  </si>
  <si>
    <t>D161</t>
  </si>
  <si>
    <t>136-CHAPELLE.I/130-PONCELET.L</t>
  </si>
  <si>
    <t>CORPO 36 T.T.\INGRE CMPJM</t>
  </si>
  <si>
    <t>D159</t>
  </si>
  <si>
    <t>120-BRULARD.B/135-BASTION.V</t>
  </si>
  <si>
    <t>AMICALE CH.BLOI\A S P O CHATEAU</t>
  </si>
  <si>
    <t>D154</t>
  </si>
  <si>
    <t>132-NAULEAU.S/131-BOUCLIER.S</t>
  </si>
  <si>
    <t>D155</t>
  </si>
  <si>
    <t>111-SAIL.S/124-SAIL.J</t>
  </si>
  <si>
    <t>APCEC\ST NAZAIRE LEON</t>
  </si>
  <si>
    <t>D158</t>
  </si>
  <si>
    <t>125-DE BENQUE D AGUT.E/121-DUGUEPERROUX.F</t>
  </si>
  <si>
    <t>CREDIT FONCIER\PAVILLONNAIS SE</t>
  </si>
  <si>
    <t>D150</t>
  </si>
  <si>
    <t>100-ANDRE.S/114-LARS.S</t>
  </si>
  <si>
    <t>ASGMF\GAZ. BOURGES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</si>
</sst>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8" ht="12.75">
      <c r="A2">
        <v>1</v>
      </c>
      <c r="B2">
        <v>0</v>
      </c>
      <c r="C2" t="s">
        <v>47</v>
      </c>
      <c r="D2">
        <v>171</v>
      </c>
      <c r="E2" t="s">
        <v>48</v>
      </c>
      <c r="H2">
        <v>3181</v>
      </c>
      <c r="J2">
        <v>4530101</v>
      </c>
      <c r="K2" t="s">
        <v>49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50</v>
      </c>
      <c r="AE2" t="s">
        <v>51</v>
      </c>
      <c r="AF2">
        <v>0</v>
      </c>
      <c r="AG2" s="5" t="s">
        <v>40</v>
      </c>
      <c r="AH2" s="1">
        <v>2</v>
      </c>
      <c r="AI2">
        <v>-436</v>
      </c>
      <c r="AJ2">
        <v>4530101</v>
      </c>
      <c r="AL2">
        <v>4720001</v>
      </c>
    </row>
    <row r="3" spans="1:39" ht="12.75">
      <c r="A3">
        <v>2</v>
      </c>
      <c r="B3">
        <v>0</v>
      </c>
      <c r="C3" t="s">
        <v>52</v>
      </c>
      <c r="D3">
        <v>179</v>
      </c>
      <c r="E3" t="s">
        <v>53</v>
      </c>
      <c r="H3">
        <v>1611</v>
      </c>
      <c r="J3">
        <v>15540160</v>
      </c>
      <c r="K3" t="s">
        <v>54</v>
      </c>
      <c r="L3">
        <v>0</v>
      </c>
      <c r="M3" t="s">
        <v>55</v>
      </c>
      <c r="N3">
        <v>178</v>
      </c>
      <c r="O3" t="s">
        <v>56</v>
      </c>
      <c r="R3">
        <v>1759</v>
      </c>
      <c r="T3">
        <v>12750292</v>
      </c>
      <c r="U3" t="s">
        <v>57</v>
      </c>
      <c r="V3">
        <v>1</v>
      </c>
      <c r="W3">
        <v>6</v>
      </c>
      <c r="X3">
        <v>-10</v>
      </c>
      <c r="Y3">
        <v>-4</v>
      </c>
      <c r="Z3">
        <v>-8</v>
      </c>
      <c r="AD3" t="s">
        <v>50</v>
      </c>
      <c r="AE3" t="s">
        <v>51</v>
      </c>
      <c r="AF3">
        <v>18</v>
      </c>
      <c r="AG3" s="5">
        <v>0.7118055555555555</v>
      </c>
      <c r="AH3" s="2">
        <v>41398</v>
      </c>
      <c r="AI3">
        <v>-437</v>
      </c>
      <c r="AJ3">
        <v>15540160</v>
      </c>
      <c r="AK3">
        <v>12750292</v>
      </c>
      <c r="AL3">
        <v>15540160</v>
      </c>
      <c r="AM3">
        <v>12750007</v>
      </c>
    </row>
    <row r="4" spans="1:39" ht="12.75">
      <c r="A4">
        <v>3</v>
      </c>
      <c r="B4">
        <v>0</v>
      </c>
      <c r="C4" t="s">
        <v>58</v>
      </c>
      <c r="D4">
        <v>175</v>
      </c>
      <c r="E4" t="s">
        <v>59</v>
      </c>
      <c r="H4">
        <v>2237</v>
      </c>
      <c r="J4">
        <v>23360724</v>
      </c>
      <c r="K4" t="s">
        <v>60</v>
      </c>
      <c r="L4">
        <v>1</v>
      </c>
      <c r="M4" t="s">
        <v>61</v>
      </c>
      <c r="N4">
        <v>182</v>
      </c>
      <c r="O4" t="s">
        <v>62</v>
      </c>
      <c r="R4">
        <v>1443</v>
      </c>
      <c r="T4">
        <v>12750007</v>
      </c>
      <c r="U4" t="s">
        <v>63</v>
      </c>
      <c r="V4">
        <v>0</v>
      </c>
      <c r="W4">
        <v>-7</v>
      </c>
      <c r="X4">
        <v>4</v>
      </c>
      <c r="Y4">
        <v>10</v>
      </c>
      <c r="Z4">
        <v>7</v>
      </c>
      <c r="AD4" t="s">
        <v>50</v>
      </c>
      <c r="AE4" t="s">
        <v>51</v>
      </c>
      <c r="AF4">
        <v>19</v>
      </c>
      <c r="AG4" s="5">
        <v>0.7118055555555555</v>
      </c>
      <c r="AH4" s="2">
        <v>41398</v>
      </c>
      <c r="AI4">
        <v>-438</v>
      </c>
      <c r="AJ4">
        <v>40000314</v>
      </c>
      <c r="AK4">
        <v>12750007</v>
      </c>
      <c r="AL4">
        <v>23360002</v>
      </c>
      <c r="AM4">
        <v>12750007</v>
      </c>
    </row>
    <row r="5" spans="1:39" ht="12.75">
      <c r="A5">
        <v>4</v>
      </c>
      <c r="B5">
        <v>0</v>
      </c>
      <c r="C5" t="s">
        <v>64</v>
      </c>
      <c r="D5">
        <v>184</v>
      </c>
      <c r="E5" t="s">
        <v>65</v>
      </c>
      <c r="H5">
        <v>1180</v>
      </c>
      <c r="J5">
        <v>4440041</v>
      </c>
      <c r="K5" t="s">
        <v>66</v>
      </c>
      <c r="L5">
        <v>0</v>
      </c>
      <c r="M5" t="s">
        <v>67</v>
      </c>
      <c r="N5">
        <v>174</v>
      </c>
      <c r="O5" t="s">
        <v>68</v>
      </c>
      <c r="R5">
        <v>2686</v>
      </c>
      <c r="T5">
        <v>4440083</v>
      </c>
      <c r="U5" t="s">
        <v>69</v>
      </c>
      <c r="V5">
        <v>1</v>
      </c>
      <c r="W5">
        <v>-3</v>
      </c>
      <c r="X5">
        <v>-5</v>
      </c>
      <c r="Y5">
        <v>-3</v>
      </c>
      <c r="AD5" t="s">
        <v>50</v>
      </c>
      <c r="AE5" t="s">
        <v>51</v>
      </c>
      <c r="AF5">
        <v>17</v>
      </c>
      <c r="AG5" s="5">
        <v>0.7118055555555555</v>
      </c>
      <c r="AH5" s="2">
        <v>41398</v>
      </c>
      <c r="AI5">
        <v>-439</v>
      </c>
      <c r="AJ5">
        <v>4440041</v>
      </c>
      <c r="AK5">
        <v>4440083</v>
      </c>
      <c r="AL5">
        <v>4720104</v>
      </c>
      <c r="AM5">
        <v>4440058</v>
      </c>
    </row>
    <row r="6" spans="1:39" ht="12.75">
      <c r="A6">
        <v>5</v>
      </c>
      <c r="B6">
        <v>0</v>
      </c>
      <c r="C6" t="s">
        <v>70</v>
      </c>
      <c r="D6">
        <v>173</v>
      </c>
      <c r="E6" t="s">
        <v>71</v>
      </c>
      <c r="H6">
        <v>2842</v>
      </c>
      <c r="J6">
        <v>18760453</v>
      </c>
      <c r="K6" t="s">
        <v>72</v>
      </c>
      <c r="L6">
        <v>1</v>
      </c>
      <c r="M6" t="s">
        <v>73</v>
      </c>
      <c r="N6">
        <v>183</v>
      </c>
      <c r="O6" t="s">
        <v>74</v>
      </c>
      <c r="R6">
        <v>1031</v>
      </c>
      <c r="T6">
        <v>23360724</v>
      </c>
      <c r="U6" t="s">
        <v>75</v>
      </c>
      <c r="V6">
        <v>0</v>
      </c>
      <c r="W6">
        <v>2</v>
      </c>
      <c r="X6">
        <v>5</v>
      </c>
      <c r="Y6">
        <v>1</v>
      </c>
      <c r="AD6" t="s">
        <v>50</v>
      </c>
      <c r="AE6" t="s">
        <v>51</v>
      </c>
      <c r="AF6">
        <v>17</v>
      </c>
      <c r="AG6" s="5">
        <v>0.6944444444444445</v>
      </c>
      <c r="AH6" s="2">
        <v>41398</v>
      </c>
      <c r="AI6">
        <v>-440</v>
      </c>
      <c r="AJ6">
        <v>40000417</v>
      </c>
      <c r="AK6">
        <v>40000314</v>
      </c>
      <c r="AL6">
        <v>18760011</v>
      </c>
      <c r="AM6">
        <v>23450571</v>
      </c>
    </row>
    <row r="7" spans="1:39" ht="12.75">
      <c r="A7">
        <v>6</v>
      </c>
      <c r="B7">
        <v>0</v>
      </c>
      <c r="C7" t="s">
        <v>76</v>
      </c>
      <c r="D7">
        <v>181</v>
      </c>
      <c r="E7" t="s">
        <v>77</v>
      </c>
      <c r="H7">
        <v>1456</v>
      </c>
      <c r="J7">
        <v>23410636</v>
      </c>
      <c r="K7" t="s">
        <v>78</v>
      </c>
      <c r="L7">
        <v>0</v>
      </c>
      <c r="M7" t="s">
        <v>79</v>
      </c>
      <c r="N7">
        <v>176</v>
      </c>
      <c r="O7" t="s">
        <v>80</v>
      </c>
      <c r="R7">
        <v>2014</v>
      </c>
      <c r="T7">
        <v>12750007</v>
      </c>
      <c r="U7" t="s">
        <v>63</v>
      </c>
      <c r="V7">
        <v>1</v>
      </c>
      <c r="W7">
        <v>-5</v>
      </c>
      <c r="X7">
        <v>-6</v>
      </c>
      <c r="Y7">
        <v>8</v>
      </c>
      <c r="Z7">
        <v>-6</v>
      </c>
      <c r="AD7" t="s">
        <v>50</v>
      </c>
      <c r="AE7" t="s">
        <v>51</v>
      </c>
      <c r="AF7">
        <v>18</v>
      </c>
      <c r="AG7" s="5">
        <v>0.6944444444444445</v>
      </c>
      <c r="AH7" s="2">
        <v>41398</v>
      </c>
      <c r="AI7">
        <v>-441</v>
      </c>
      <c r="AJ7">
        <v>23410636</v>
      </c>
      <c r="AK7">
        <v>12750007</v>
      </c>
      <c r="AL7">
        <v>23360340</v>
      </c>
      <c r="AM7">
        <v>12750007</v>
      </c>
    </row>
    <row r="8" spans="1:39" ht="12.75">
      <c r="A8">
        <v>7</v>
      </c>
      <c r="B8">
        <v>1</v>
      </c>
      <c r="C8" t="s">
        <v>81</v>
      </c>
      <c r="D8">
        <v>177</v>
      </c>
      <c r="E8" t="s">
        <v>82</v>
      </c>
      <c r="H8">
        <v>1956</v>
      </c>
      <c r="J8">
        <v>4440035</v>
      </c>
      <c r="K8" t="s">
        <v>83</v>
      </c>
      <c r="L8">
        <v>1</v>
      </c>
      <c r="M8" t="s">
        <v>84</v>
      </c>
      <c r="N8">
        <v>180</v>
      </c>
      <c r="O8" t="s">
        <v>85</v>
      </c>
      <c r="R8">
        <v>1532</v>
      </c>
      <c r="T8">
        <v>12750219</v>
      </c>
      <c r="U8" t="s">
        <v>86</v>
      </c>
      <c r="V8">
        <v>0</v>
      </c>
      <c r="AD8" t="s">
        <v>50</v>
      </c>
      <c r="AE8" t="s">
        <v>51</v>
      </c>
      <c r="AF8">
        <v>19</v>
      </c>
      <c r="AG8" s="5">
        <v>0.6944444444444445</v>
      </c>
      <c r="AH8" s="2">
        <v>41398</v>
      </c>
      <c r="AI8">
        <v>-442</v>
      </c>
      <c r="AJ8">
        <v>4440035</v>
      </c>
      <c r="AK8">
        <v>12750219</v>
      </c>
      <c r="AL8">
        <v>4440049</v>
      </c>
      <c r="AM8">
        <v>12930452</v>
      </c>
    </row>
    <row r="9" spans="1:39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 t="s">
        <v>87</v>
      </c>
      <c r="N9">
        <v>172</v>
      </c>
      <c r="O9" t="s">
        <v>88</v>
      </c>
      <c r="R9">
        <v>2891</v>
      </c>
      <c r="T9">
        <v>23450752</v>
      </c>
      <c r="U9" t="s">
        <v>89</v>
      </c>
      <c r="V9">
        <v>1</v>
      </c>
      <c r="AD9" t="s">
        <v>50</v>
      </c>
      <c r="AE9" t="s">
        <v>51</v>
      </c>
      <c r="AF9">
        <v>0</v>
      </c>
      <c r="AG9" s="5" t="s">
        <v>40</v>
      </c>
      <c r="AH9" s="2">
        <v>2</v>
      </c>
      <c r="AI9">
        <v>-443</v>
      </c>
      <c r="AK9">
        <v>40000712</v>
      </c>
      <c r="AM9">
        <v>23180057</v>
      </c>
    </row>
    <row r="10" spans="1:39" ht="12.75">
      <c r="A10">
        <v>9</v>
      </c>
      <c r="B10">
        <v>0</v>
      </c>
      <c r="C10" t="s">
        <v>47</v>
      </c>
      <c r="D10">
        <v>171</v>
      </c>
      <c r="E10" t="s">
        <v>48</v>
      </c>
      <c r="H10">
        <v>3181</v>
      </c>
      <c r="J10">
        <v>4530101</v>
      </c>
      <c r="K10" t="s">
        <v>49</v>
      </c>
      <c r="L10">
        <v>1</v>
      </c>
      <c r="M10" t="s">
        <v>55</v>
      </c>
      <c r="N10">
        <v>178</v>
      </c>
      <c r="O10" t="s">
        <v>56</v>
      </c>
      <c r="R10">
        <v>1759</v>
      </c>
      <c r="T10">
        <v>12750292</v>
      </c>
      <c r="U10" t="s">
        <v>57</v>
      </c>
      <c r="V10">
        <v>0</v>
      </c>
      <c r="W10">
        <v>2</v>
      </c>
      <c r="X10">
        <v>10</v>
      </c>
      <c r="Y10">
        <v>4</v>
      </c>
      <c r="AD10" t="s">
        <v>50</v>
      </c>
      <c r="AE10" t="s">
        <v>51</v>
      </c>
      <c r="AF10">
        <v>10</v>
      </c>
      <c r="AG10" s="5">
        <v>0.7916666666666666</v>
      </c>
      <c r="AH10" s="2">
        <v>41398</v>
      </c>
      <c r="AI10">
        <v>-444</v>
      </c>
      <c r="AJ10">
        <v>4530101</v>
      </c>
      <c r="AK10">
        <v>12750292</v>
      </c>
      <c r="AL10">
        <v>4720001</v>
      </c>
      <c r="AM10">
        <v>12750007</v>
      </c>
    </row>
    <row r="11" spans="1:39" ht="12.75">
      <c r="A11">
        <v>10</v>
      </c>
      <c r="B11">
        <v>0</v>
      </c>
      <c r="C11" t="s">
        <v>58</v>
      </c>
      <c r="D11">
        <v>175</v>
      </c>
      <c r="E11" t="s">
        <v>59</v>
      </c>
      <c r="H11">
        <v>2237</v>
      </c>
      <c r="J11">
        <v>23360724</v>
      </c>
      <c r="K11" t="s">
        <v>60</v>
      </c>
      <c r="L11">
        <v>1</v>
      </c>
      <c r="M11" t="s">
        <v>67</v>
      </c>
      <c r="N11">
        <v>174</v>
      </c>
      <c r="O11" t="s">
        <v>68</v>
      </c>
      <c r="R11">
        <v>2686</v>
      </c>
      <c r="T11">
        <v>4440083</v>
      </c>
      <c r="U11" t="s">
        <v>69</v>
      </c>
      <c r="V11">
        <v>0</v>
      </c>
      <c r="W11">
        <v>-9</v>
      </c>
      <c r="X11">
        <v>-4</v>
      </c>
      <c r="Y11">
        <v>8</v>
      </c>
      <c r="Z11">
        <v>13</v>
      </c>
      <c r="AA11">
        <v>8</v>
      </c>
      <c r="AD11" t="s">
        <v>50</v>
      </c>
      <c r="AE11" t="s">
        <v>51</v>
      </c>
      <c r="AF11">
        <v>12</v>
      </c>
      <c r="AG11" s="5">
        <v>0.7916666666666666</v>
      </c>
      <c r="AH11" s="2">
        <v>41398</v>
      </c>
      <c r="AI11">
        <v>-445</v>
      </c>
      <c r="AJ11">
        <v>40000314</v>
      </c>
      <c r="AK11">
        <v>4440083</v>
      </c>
      <c r="AL11">
        <v>23360002</v>
      </c>
      <c r="AM11">
        <v>4440058</v>
      </c>
    </row>
    <row r="12" spans="1:39" ht="12.75">
      <c r="A12">
        <v>11</v>
      </c>
      <c r="B12">
        <v>0</v>
      </c>
      <c r="C12" t="s">
        <v>70</v>
      </c>
      <c r="D12">
        <v>173</v>
      </c>
      <c r="E12" t="s">
        <v>71</v>
      </c>
      <c r="H12">
        <v>2842</v>
      </c>
      <c r="J12">
        <v>18760453</v>
      </c>
      <c r="K12" t="s">
        <v>72</v>
      </c>
      <c r="L12">
        <v>1</v>
      </c>
      <c r="M12" t="s">
        <v>79</v>
      </c>
      <c r="N12">
        <v>176</v>
      </c>
      <c r="O12" t="s">
        <v>80</v>
      </c>
      <c r="R12">
        <v>2014</v>
      </c>
      <c r="T12">
        <v>12750007</v>
      </c>
      <c r="U12" t="s">
        <v>63</v>
      </c>
      <c r="V12">
        <v>0</v>
      </c>
      <c r="W12">
        <v>5</v>
      </c>
      <c r="X12">
        <v>3</v>
      </c>
      <c r="Y12">
        <v>3</v>
      </c>
      <c r="AD12" t="s">
        <v>50</v>
      </c>
      <c r="AE12" t="s">
        <v>51</v>
      </c>
      <c r="AF12">
        <v>14</v>
      </c>
      <c r="AG12" s="5">
        <v>0.7916666666666666</v>
      </c>
      <c r="AH12" s="2">
        <v>41398</v>
      </c>
      <c r="AI12">
        <v>-446</v>
      </c>
      <c r="AJ12">
        <v>40000417</v>
      </c>
      <c r="AK12">
        <v>12750007</v>
      </c>
      <c r="AL12">
        <v>18760011</v>
      </c>
      <c r="AM12">
        <v>12750007</v>
      </c>
    </row>
    <row r="13" spans="1:39" ht="12.75">
      <c r="A13">
        <v>12</v>
      </c>
      <c r="B13">
        <v>0</v>
      </c>
      <c r="C13" t="s">
        <v>81</v>
      </c>
      <c r="D13">
        <v>177</v>
      </c>
      <c r="E13" t="s">
        <v>82</v>
      </c>
      <c r="H13">
        <v>1956</v>
      </c>
      <c r="J13">
        <v>4440035</v>
      </c>
      <c r="K13" t="s">
        <v>83</v>
      </c>
      <c r="L13">
        <v>0</v>
      </c>
      <c r="M13" t="s">
        <v>87</v>
      </c>
      <c r="N13">
        <v>172</v>
      </c>
      <c r="O13" t="s">
        <v>88</v>
      </c>
      <c r="R13">
        <v>2891</v>
      </c>
      <c r="T13">
        <v>23450752</v>
      </c>
      <c r="U13" t="s">
        <v>89</v>
      </c>
      <c r="V13">
        <v>1</v>
      </c>
      <c r="W13">
        <v>5</v>
      </c>
      <c r="X13">
        <v>-6</v>
      </c>
      <c r="Y13">
        <v>-8</v>
      </c>
      <c r="Z13">
        <v>-2</v>
      </c>
      <c r="AD13" t="s">
        <v>50</v>
      </c>
      <c r="AE13" t="s">
        <v>51</v>
      </c>
      <c r="AF13">
        <v>16</v>
      </c>
      <c r="AG13" s="5">
        <v>0.7916666666666666</v>
      </c>
      <c r="AH13" s="2">
        <v>41398</v>
      </c>
      <c r="AI13">
        <v>-447</v>
      </c>
      <c r="AJ13">
        <v>4440035</v>
      </c>
      <c r="AK13">
        <v>40000712</v>
      </c>
      <c r="AL13">
        <v>4440049</v>
      </c>
      <c r="AM13">
        <v>23180057</v>
      </c>
    </row>
    <row r="14" spans="1:39" ht="12.75">
      <c r="A14">
        <v>13</v>
      </c>
      <c r="B14">
        <v>0</v>
      </c>
      <c r="C14" t="s">
        <v>47</v>
      </c>
      <c r="D14">
        <v>171</v>
      </c>
      <c r="E14" t="s">
        <v>48</v>
      </c>
      <c r="H14">
        <v>3181</v>
      </c>
      <c r="J14">
        <v>4530101</v>
      </c>
      <c r="K14" t="s">
        <v>49</v>
      </c>
      <c r="L14">
        <v>1</v>
      </c>
      <c r="M14" t="s">
        <v>58</v>
      </c>
      <c r="N14">
        <v>175</v>
      </c>
      <c r="O14" t="s">
        <v>59</v>
      </c>
      <c r="R14">
        <v>2237</v>
      </c>
      <c r="T14">
        <v>23360724</v>
      </c>
      <c r="U14" t="s">
        <v>60</v>
      </c>
      <c r="V14">
        <v>0</v>
      </c>
      <c r="W14">
        <v>4</v>
      </c>
      <c r="X14">
        <v>13</v>
      </c>
      <c r="Y14">
        <v>5</v>
      </c>
      <c r="AD14" t="s">
        <v>50</v>
      </c>
      <c r="AE14" t="s">
        <v>51</v>
      </c>
      <c r="AF14">
        <v>6</v>
      </c>
      <c r="AG14" s="5">
        <v>0.4166666666666667</v>
      </c>
      <c r="AH14" s="2">
        <v>41399</v>
      </c>
      <c r="AI14">
        <v>-448</v>
      </c>
      <c r="AJ14">
        <v>4530101</v>
      </c>
      <c r="AK14">
        <v>40000314</v>
      </c>
      <c r="AL14">
        <v>4720001</v>
      </c>
      <c r="AM14">
        <v>23360002</v>
      </c>
    </row>
    <row r="15" spans="1:39" ht="12.75">
      <c r="A15">
        <v>14</v>
      </c>
      <c r="B15">
        <v>0</v>
      </c>
      <c r="C15" t="s">
        <v>70</v>
      </c>
      <c r="D15">
        <v>173</v>
      </c>
      <c r="E15" t="s">
        <v>71</v>
      </c>
      <c r="H15">
        <v>2842</v>
      </c>
      <c r="J15">
        <v>18760453</v>
      </c>
      <c r="K15" t="s">
        <v>72</v>
      </c>
      <c r="L15">
        <v>0</v>
      </c>
      <c r="M15" t="s">
        <v>87</v>
      </c>
      <c r="N15">
        <v>172</v>
      </c>
      <c r="O15" t="s">
        <v>88</v>
      </c>
      <c r="R15">
        <v>2891</v>
      </c>
      <c r="T15">
        <v>23450752</v>
      </c>
      <c r="U15" t="s">
        <v>89</v>
      </c>
      <c r="V15">
        <v>1</v>
      </c>
      <c r="W15">
        <v>-10</v>
      </c>
      <c r="X15">
        <v>-10</v>
      </c>
      <c r="Y15">
        <v>-13</v>
      </c>
      <c r="AD15" t="s">
        <v>50</v>
      </c>
      <c r="AE15" t="s">
        <v>51</v>
      </c>
      <c r="AF15">
        <v>8</v>
      </c>
      <c r="AG15" s="5">
        <v>0.4166666666666667</v>
      </c>
      <c r="AH15" s="2">
        <v>41399</v>
      </c>
      <c r="AI15">
        <v>-449</v>
      </c>
      <c r="AJ15">
        <v>40000417</v>
      </c>
      <c r="AK15">
        <v>40000712</v>
      </c>
      <c r="AL15">
        <v>18760011</v>
      </c>
      <c r="AM15">
        <v>23180057</v>
      </c>
    </row>
    <row r="16" spans="1:39" ht="12.75">
      <c r="A16">
        <v>15</v>
      </c>
      <c r="B16">
        <v>0</v>
      </c>
      <c r="C16" t="s">
        <v>47</v>
      </c>
      <c r="D16">
        <v>171</v>
      </c>
      <c r="E16" t="s">
        <v>48</v>
      </c>
      <c r="H16">
        <v>3181</v>
      </c>
      <c r="J16">
        <v>4530101</v>
      </c>
      <c r="K16" t="s">
        <v>49</v>
      </c>
      <c r="L16">
        <v>0</v>
      </c>
      <c r="M16" t="s">
        <v>87</v>
      </c>
      <c r="N16">
        <v>172</v>
      </c>
      <c r="O16" t="s">
        <v>88</v>
      </c>
      <c r="R16">
        <v>2891</v>
      </c>
      <c r="T16">
        <v>23450752</v>
      </c>
      <c r="U16" t="s">
        <v>89</v>
      </c>
      <c r="V16">
        <v>1</v>
      </c>
      <c r="W16">
        <v>-7</v>
      </c>
      <c r="X16">
        <v>9</v>
      </c>
      <c r="Y16">
        <v>-9</v>
      </c>
      <c r="Z16">
        <v>-10</v>
      </c>
      <c r="AD16" t="s">
        <v>50</v>
      </c>
      <c r="AE16" t="s">
        <v>51</v>
      </c>
      <c r="AF16">
        <v>4</v>
      </c>
      <c r="AG16" s="5">
        <v>0.5625</v>
      </c>
      <c r="AH16" s="2">
        <v>41399</v>
      </c>
      <c r="AI16">
        <v>-450</v>
      </c>
      <c r="AJ16">
        <v>4530101</v>
      </c>
      <c r="AK16">
        <v>40000712</v>
      </c>
      <c r="AL16">
        <v>4720001</v>
      </c>
      <c r="AM16">
        <v>23180057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A1">
      <pane ySplit="3" topLeftCell="BM20" activePane="bottomLeft" state="frozen"/>
      <selection pane="topLeft" activeCell="A1" sqref="A1"/>
      <selection pane="bottomLeft" activeCell="S11" sqref="S11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0"/>
      <c r="AI1" s="71"/>
      <c r="AJ1" s="71"/>
      <c r="AK1" s="71"/>
      <c r="AL1" s="71"/>
      <c r="AM1" s="71"/>
      <c r="AN1" s="71"/>
      <c r="AO1" s="71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69"/>
      <c r="AI2" s="69"/>
      <c r="AJ2" s="69"/>
      <c r="AK2" s="69"/>
      <c r="AL2" s="69"/>
      <c r="AM2" s="69"/>
      <c r="AN2" s="69"/>
      <c r="AO2" s="69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171</v>
      </c>
      <c r="C5" s="38" t="str">
        <f>IF(B5="","",CONCATENATE(VLOOKUP(B7,NP,5,FALSE),"  ",VLOOKUP(B7,NP,6,FALSE)))</f>
        <v>102-PETITJEAN.A/103-BOUILLY.E  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3181 pts - Corpo 53 Tennis\LE MANS A.S.L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171</v>
      </c>
      <c r="K7" s="38" t="str">
        <f>IF(J7="","",CONCATENATE(VLOOKUP(J10,NP,5,FALSE),"  ",VLOOKUP(J10,NP,6,FALSE)))</f>
        <v>102-PETITJEAN.A/103-BOUILLY.E  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3181 pts - Corpo 53 Tennis\LE MANS A.S.L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10</v>
      </c>
      <c r="N10" s="45">
        <f>IF(VLOOKUP(J10,NP,33,FALSE)="","",IF(VLOOKUP(J10,NP,34,FALSE)=2,"",VLOOKUP(J10,NP,34,FALSE)))</f>
        <v>41398</v>
      </c>
      <c r="O10" s="45"/>
      <c r="P10" s="46">
        <f>IF(VLOOKUP(J10,NP,33,FALSE)="","",IF(VLOOKUP(J10,NP,33,FALSE)=0,"",VLOOKUP(J10,NP,33,FALSE)))</f>
        <v>0.7916666666666666</v>
      </c>
      <c r="Q10" s="47"/>
      <c r="R10" s="48">
        <f>IF(VLOOKUP(R16,NP,4,FALSE)=0,"",VLOOKUP(R16,NP,4,FALSE))</f>
        <v>171</v>
      </c>
      <c r="S10" s="38" t="str">
        <f>IF(R10="","",CONCATENATE(VLOOKUP(R16,NP,5,FALSE),"  ",VLOOKUP(R16,NP,6,FALSE)))</f>
        <v>102-PETITJEAN.A/103-BOUILLY.E  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179</v>
      </c>
      <c r="C11" s="38" t="str">
        <f>IF(B11="","",CONCATENATE(VLOOKUP(B13,NP,5,FALSE),"  ",VLOOKUP(B13,NP,6,FALSE)))</f>
        <v>133-CUNY.C/118-PINCA.P  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3181 pts - Corpo 53 Tennis\LE MANS A.S.L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1611 pts - VANDOEUVRE ASCI\VANDOEUVRE ASCI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2 / 10 / 4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18</v>
      </c>
      <c r="F13" s="45">
        <f>IF(VLOOKUP(B13,NP,33,FALSE)="","",IF(VLOOKUP(B13,NP,34,FALSE)=2,"",VLOOKUP(B13,NP,34,FALSE)))</f>
        <v>41398</v>
      </c>
      <c r="G13" s="45"/>
      <c r="H13" s="46">
        <f>IF(VLOOKUP(B13,NP,33,FALSE)="","",IF(VLOOKUP(B13,NP,33,FALSE)=0,"",VLOOKUP(B13,NP,33,FALSE)))</f>
        <v>0.7118055555555555</v>
      </c>
      <c r="I13" s="47"/>
      <c r="J13" s="48">
        <f>IF(VLOOKUP(J10,NP,14,FALSE)=0,"",VLOOKUP(J10,NP,14,FALSE))</f>
        <v>178</v>
      </c>
      <c r="K13" s="38" t="str">
        <f>IF(J13="","",CONCATENATE(VLOOKUP(J10,NP,15,FALSE),"  ",VLOOKUP(J10,NP,16,FALSE)))</f>
        <v>123-CALLAIS.N/119-PIERONI.F  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1759 pts - BNP PARIBAS\CSM FINANCES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178</v>
      </c>
      <c r="C15" s="38" t="str">
        <f>IF(B15="","",CONCATENATE(VLOOKUP(B13,NP,15,FALSE),"  ",VLOOKUP(B13,NP,16,FALSE)))</f>
        <v>123-CALLAIS.N/119-PIERONI.F  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-6 / 10 / 4 / 8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1759 pts - BNP PARIBAS\CSM FINANCES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6</v>
      </c>
      <c r="V16" s="45">
        <f>IF(VLOOKUP(R16,NP,33,FALSE)="","",IF(VLOOKUP(R16,NP,34,FALSE)=2,"",VLOOKUP(R16,NP,34,FALSE)))</f>
        <v>41399</v>
      </c>
      <c r="W16" s="45"/>
      <c r="X16" s="46">
        <f>IF(VLOOKUP(R16,NP,33,FALSE)="","",IF(VLOOKUP(R16,NP,33,FALSE)=0,"",VLOOKUP(R16,NP,33,FALSE)))</f>
        <v>0.4166666666666667</v>
      </c>
      <c r="Y16" s="47"/>
      <c r="Z16" s="48">
        <f>IF(VLOOKUP(Z28,NP,4,FALSE)=0,"",VLOOKUP(Z28,NP,4,FALSE))</f>
        <v>171</v>
      </c>
      <c r="AA16" s="38" t="str">
        <f>IF(Z16="","",CONCATENATE(VLOOKUP(Z28,NP,5,FALSE),"  ",VLOOKUP(Z28,NP,6,FALSE)))</f>
        <v>102-PETITJEAN.A/103-BOUILLY.E  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175</v>
      </c>
      <c r="C17" s="38" t="str">
        <f>IF(B17="","",CONCATENATE(VLOOKUP(B19,NP,5,FALSE),"  ",VLOOKUP(B19,NP,6,FALSE)))</f>
        <v>108-LACOTE.M/117-CASY.M  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3181 pts - Corpo 53 Tennis\LE MANS A.S.L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2237 pts - CORPO 36 T.T.\CTT.DEOLS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13 / 5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19</v>
      </c>
      <c r="F19" s="45">
        <f>IF(VLOOKUP(B19,NP,33,FALSE)="","",IF(VLOOKUP(B19,NP,34,FALSE)=2,"",VLOOKUP(B19,NP,34,FALSE)))</f>
        <v>41398</v>
      </c>
      <c r="G19" s="45"/>
      <c r="H19" s="46">
        <f>IF(VLOOKUP(B19,NP,33,FALSE)="","",IF(VLOOKUP(B19,NP,33,FALSE)=0,"",VLOOKUP(B19,NP,33,FALSE)))</f>
        <v>0.7118055555555555</v>
      </c>
      <c r="I19" s="47"/>
      <c r="J19" s="48">
        <f>IF(VLOOKUP(J22,NP,4,FALSE)=0,"",VLOOKUP(J22,NP,4,FALSE))</f>
        <v>175</v>
      </c>
      <c r="K19" s="38" t="str">
        <f>IF(J19="","",CONCATENATE(VLOOKUP(J22,NP,5,FALSE),"  ",VLOOKUP(J22,NP,6,FALSE)))</f>
        <v>108-LACOTE.M/117-CASY.M  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2237 pts - CORPO 36 T.T.\CTT.DEOLS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182</v>
      </c>
      <c r="C21" s="38" t="str">
        <f>IF(B21="","",CONCATENATE(VLOOKUP(B19,NP,15,FALSE),"  ",VLOOKUP(B19,NP,16,FALSE)))</f>
        <v>127-LISSE.I/122-JAUSET.M  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-7 / 4 / 10 / 7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1443 pts - CSM FINANCES\CSM FINANCES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12</v>
      </c>
      <c r="N22" s="45">
        <f>IF(VLOOKUP(J22,NP,33,FALSE)="","",IF(VLOOKUP(J22,NP,34,FALSE)=2,"",VLOOKUP(J22,NP,34,FALSE)))</f>
        <v>41398</v>
      </c>
      <c r="O22" s="45"/>
      <c r="P22" s="46">
        <f>IF(VLOOKUP(J22,NP,33,FALSE)="","",IF(VLOOKUP(J22,NP,33,FALSE)=0,"",VLOOKUP(J22,NP,33,FALSE)))</f>
        <v>0.7916666666666666</v>
      </c>
      <c r="Q22" s="47"/>
      <c r="R22" s="48">
        <f>IF(VLOOKUP(R16,NP,14,FALSE)=0,"",VLOOKUP(R16,NP,14,FALSE))</f>
        <v>175</v>
      </c>
      <c r="S22" s="38" t="str">
        <f>IF(R22="","",CONCATENATE(VLOOKUP(R16,NP,15,FALSE),"  ",VLOOKUP(R16,NP,16,FALSE)))</f>
        <v>108-LACOTE.M/117-CASY.M  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184</v>
      </c>
      <c r="C23" s="38" t="str">
        <f>IF(B23="","",CONCATENATE(VLOOKUP(B25,NP,5,FALSE),"  ",VLOOKUP(B25,NP,6,FALSE)))</f>
        <v>129-SAIL.C/128-BOUSSION.J  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2237 pts - CORPO 36 T.T.\CTT.DEOLS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1180 pts - AIRBUS\LE MANS ASGM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-9 / -4 / 8 / 13 / 8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17</v>
      </c>
      <c r="F25" s="45">
        <f>IF(VLOOKUP(B25,NP,33,FALSE)="","",IF(VLOOKUP(B25,NP,34,FALSE)=2,"",VLOOKUP(B25,NP,34,FALSE)))</f>
        <v>41398</v>
      </c>
      <c r="G25" s="45"/>
      <c r="H25" s="46">
        <f>IF(VLOOKUP(B25,NP,33,FALSE)="","",IF(VLOOKUP(B25,NP,33,FALSE)=0,"",VLOOKUP(B25,NP,33,FALSE)))</f>
        <v>0.7118055555555555</v>
      </c>
      <c r="I25" s="47"/>
      <c r="J25" s="48">
        <f>IF(VLOOKUP(J22,NP,14,FALSE)=0,"",VLOOKUP(J22,NP,14,FALSE))</f>
        <v>174</v>
      </c>
      <c r="K25" s="38" t="str">
        <f>IF(J25="","",CONCATENATE(VLOOKUP(J22,NP,15,FALSE),"  ",VLOOKUP(J22,NP,16,FALSE)))</f>
        <v>104-GLEVAREC.B/105-MOIGNEU.E  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2686 pts - EDUCATION NATIO\ST MEDARD DOULO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174</v>
      </c>
      <c r="C27" s="38" t="str">
        <f>IF(B27="","",CONCATENATE(VLOOKUP(B25,NP,15,FALSE),"  ",VLOOKUP(B25,NP,16,FALSE)))</f>
        <v>104-GLEVAREC.B/105-MOIGNEU.E  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3 / 5 / 3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2686 pts - EDUCATION NATIO\ST MEDARD DOULO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4</v>
      </c>
      <c r="AD28" s="45">
        <f>IF(VLOOKUP(Z28,NP,33,FALSE)="","",IF(VLOOKUP(Z28,NP,34,FALSE)=2,"",VLOOKUP(Z28,NP,34,FALSE)))</f>
        <v>41399</v>
      </c>
      <c r="AE28" s="45"/>
      <c r="AF28" s="46">
        <f>IF(VLOOKUP(Z28,NP,33,FALSE)="","",IF(VLOOKUP(Z28,NP,33,FALSE)=0,"",VLOOKUP(Z28,NP,33,FALSE)))</f>
        <v>0.5625</v>
      </c>
      <c r="AG28" s="47"/>
      <c r="AH28" s="48">
        <f>IF(VLOOKUP(Z28,NP,12,FALSE)=1,VLOOKUP(Z28,NP,4,FALSE),IF(VLOOKUP(Z28,NP,22,FALSE)=1,VLOOKUP(Z28,NP,14,FALSE),""))</f>
        <v>172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100-ANDRE.S/114-LARS.S  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173</v>
      </c>
      <c r="C29" s="38" t="str">
        <f>IF(B29="","",CONCATENATE(VLOOKUP(B31,NP,5,FALSE),"  ",VLOOKUP(B31,NP,6,FALSE)))</f>
        <v>101-LARCHER.S/109-TANGUY.M  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2891 pts - ASGMF\GAZ. BOURGES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2842 pts - CORPO18\S SOTTEVILLAIS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7 / -9 / 9 / 10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17</v>
      </c>
      <c r="F31" s="45">
        <f>IF(VLOOKUP(B31,NP,33,FALSE)="","",IF(VLOOKUP(B31,NP,34,FALSE)=2,"",VLOOKUP(B31,NP,34,FALSE)))</f>
        <v>41398</v>
      </c>
      <c r="G31" s="45"/>
      <c r="H31" s="46">
        <f>IF(VLOOKUP(B31,NP,33,FALSE)="","",IF(VLOOKUP(B31,NP,33,FALSE)=0,"",VLOOKUP(B31,NP,33,FALSE)))</f>
        <v>0.6944444444444445</v>
      </c>
      <c r="I31" s="47"/>
      <c r="J31" s="48">
        <f>IF(VLOOKUP(J34,NP,4,FALSE)=0,"",VLOOKUP(J34,NP,4,FALSE))</f>
        <v>173</v>
      </c>
      <c r="K31" s="38" t="str">
        <f>IF(J31="","",CONCATENATE(VLOOKUP(J34,NP,5,FALSE),"  ",VLOOKUP(J34,NP,6,FALSE)))</f>
        <v>101-LARCHER.S/109-TANGUY.M  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2842 pts - CORPO18\S SOTTEVILLAIS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  <v>183</v>
      </c>
      <c r="C33" s="38" t="str">
        <f>IF(B33="","",CONCATENATE(VLOOKUP(B31,NP,15,FALSE),"  ",VLOOKUP(B31,NP,16,FALSE)))</f>
        <v>136-CHAPELLE.I/130-PONCELET.L  </v>
      </c>
      <c r="D33" s="38"/>
      <c r="E33" s="38"/>
      <c r="F33" s="38"/>
      <c r="G33" s="38"/>
      <c r="H33" s="38"/>
      <c r="I33" s="38"/>
      <c r="J33" s="52"/>
      <c r="K33" s="4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2 / 5 / 1</v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 t="str">
        <f>IF(B33="","",CONCATENATE(VLOOKUP(B31,NP,18,FALSE)," pts - ",VLOOKUP(B31,NP,21,FALSE)))</f>
        <v>1031 pts - CORPO 36 T.T.\INGRE CMPJM</v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14</v>
      </c>
      <c r="N34" s="45">
        <f>IF(VLOOKUP(J34,NP,33,FALSE)="","",IF(VLOOKUP(J34,NP,34,FALSE)=2,"",VLOOKUP(J34,NP,34,FALSE)))</f>
        <v>41398</v>
      </c>
      <c r="O34" s="45"/>
      <c r="P34" s="46">
        <f>IF(VLOOKUP(J34,NP,33,FALSE)="","",IF(VLOOKUP(J34,NP,33,FALSE)=0,"",VLOOKUP(J34,NP,33,FALSE)))</f>
        <v>0.7916666666666666</v>
      </c>
      <c r="Q34" s="47"/>
      <c r="R34" s="48">
        <f>IF(VLOOKUP(R40,NP,4,FALSE)=0,"",VLOOKUP(R40,NP,4,FALSE))</f>
        <v>173</v>
      </c>
      <c r="S34" s="38" t="str">
        <f>IF(R34="","",CONCATENATE(VLOOKUP(R40,NP,5,FALSE),"  ",VLOOKUP(R40,NP,6,FALSE)))</f>
        <v>101-LARCHER.S/109-TANGUY.M  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181</v>
      </c>
      <c r="C35" s="38" t="str">
        <f>IF(B35="","",CONCATENATE(VLOOKUP(B37,NP,5,FALSE),"  ",VLOOKUP(B37,NP,6,FALSE)))</f>
        <v>120-BRULARD.B/135-BASTION.V  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2842 pts - CORPO18\S SOTTEVILLAIS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1456 pts - AMICALE CH.BLOI\A S P O CHATEAU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3 / 3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18</v>
      </c>
      <c r="F37" s="45">
        <f>IF(VLOOKUP(B37,NP,33,FALSE)="","",IF(VLOOKUP(B37,NP,34,FALSE)=2,"",VLOOKUP(B37,NP,34,FALSE)))</f>
        <v>41398</v>
      </c>
      <c r="G37" s="45"/>
      <c r="H37" s="46">
        <f>IF(VLOOKUP(B37,NP,33,FALSE)="","",IF(VLOOKUP(B37,NP,33,FALSE)=0,"",VLOOKUP(B37,NP,33,FALSE)))</f>
        <v>0.6944444444444445</v>
      </c>
      <c r="I37" s="47"/>
      <c r="J37" s="48">
        <f>IF(VLOOKUP(J34,NP,14,FALSE)=0,"",VLOOKUP(J34,NP,14,FALSE))</f>
        <v>176</v>
      </c>
      <c r="K37" s="38" t="str">
        <f>IF(J37="","",CONCATENATE(VLOOKUP(J34,NP,15,FALSE),"  ",VLOOKUP(J34,NP,16,FALSE)))</f>
        <v>132-NAULEAU.S/131-BOUCLIER.S  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2014 pts - CSM FINANCES\CSM FINANCES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176</v>
      </c>
      <c r="C39" s="38" t="str">
        <f>IF(B39="","",CONCATENATE(VLOOKUP(B37,NP,15,FALSE),"  ",VLOOKUP(B37,NP,16,FALSE)))</f>
        <v>132-NAULEAU.S/131-BOUCLIER.S  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5 / 6 / -8 / 6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2014 pts - CSM FINANCES\CSM FINANCES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8</v>
      </c>
      <c r="V40" s="45">
        <f>IF(VLOOKUP(R40,NP,33,FALSE)="","",IF(VLOOKUP(R40,NP,34,FALSE)=2,"",VLOOKUP(R40,NP,34,FALSE)))</f>
        <v>41399</v>
      </c>
      <c r="W40" s="45"/>
      <c r="X40" s="46">
        <f>IF(VLOOKUP(R40,NP,33,FALSE)="","",IF(VLOOKUP(R40,NP,33,FALSE)=0,"",VLOOKUP(R40,NP,33,FALSE)))</f>
        <v>0.4166666666666667</v>
      </c>
      <c r="Y40" s="47"/>
      <c r="Z40" s="48">
        <f>IF(VLOOKUP(Z28,NP,14,FALSE)=0,"",VLOOKUP(Z28,NP,14,FALSE))</f>
        <v>172</v>
      </c>
      <c r="AA40" s="38" t="str">
        <f>IF(Z40="","",CONCATENATE(VLOOKUP(Z28,NP,15,FALSE),"  ",VLOOKUP(Z28,NP,16,FALSE)))</f>
        <v>100-ANDRE.S/114-LARS.S  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177</v>
      </c>
      <c r="C41" s="38" t="str">
        <f>IF(B41="","",CONCATENATE(VLOOKUP(B43,NP,5,FALSE),"  ",VLOOKUP(B43,NP,6,FALSE)))</f>
        <v>111-SAIL.S/124-SAIL.J  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2891 pts - ASGMF\GAZ. BOURGES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1956 pts - APCEC\ST NAZAIRE LEON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10 / 10 / 13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19</v>
      </c>
      <c r="F43" s="45">
        <f>IF(VLOOKUP(B43,NP,33,FALSE)="","",IF(VLOOKUP(B43,NP,34,FALSE)=2,"",VLOOKUP(B43,NP,34,FALSE)))</f>
        <v>41398</v>
      </c>
      <c r="G43" s="45"/>
      <c r="H43" s="46">
        <f>IF(VLOOKUP(B43,NP,33,FALSE)="","",IF(VLOOKUP(B43,NP,33,FALSE)=0,"",VLOOKUP(B43,NP,33,FALSE)))</f>
        <v>0.6944444444444445</v>
      </c>
      <c r="I43" s="47"/>
      <c r="J43" s="48">
        <f>IF(VLOOKUP(J46,NP,4,FALSE)=0,"",VLOOKUP(J46,NP,4,FALSE))</f>
        <v>177</v>
      </c>
      <c r="K43" s="38" t="str">
        <f>IF(J43="","",CONCATENATE(VLOOKUP(J46,NP,5,FALSE),"  ",VLOOKUP(J46,NP,6,FALSE)))</f>
        <v>111-SAIL.S/124-SAIL.J  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1956 pts - APCEC\ST NAZAIRE LEON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180</v>
      </c>
      <c r="C45" s="38" t="str">
        <f>IF(B45="","",CONCATENATE(VLOOKUP(B43,NP,15,FALSE),"  ",VLOOKUP(B43,NP,16,FALSE)))</f>
        <v>125-DE BENQUE D AGUT.E/121-DUGUEPERROUX.F  </v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2" t="str">
        <f>IF(B45="","",CONCATENATE(VLOOKUP(B43,NP,18,FALSE)," pts - ",VLOOKUP(B43,NP,21,FALSE)))</f>
        <v>1532 pts - CREDIT FONCIER\PAVILLONNAIS SE</v>
      </c>
      <c r="D46" s="72"/>
      <c r="E46" s="72"/>
      <c r="F46" s="72"/>
      <c r="G46" s="72"/>
      <c r="H46" s="72"/>
      <c r="I46" s="72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16</v>
      </c>
      <c r="N46" s="45">
        <f>IF(VLOOKUP(J46,NP,33,FALSE)="","",IF(VLOOKUP(J46,NP,34,FALSE)=2,"",VLOOKUP(J46,NP,34,FALSE)))</f>
        <v>41398</v>
      </c>
      <c r="O46" s="45"/>
      <c r="P46" s="46">
        <f>IF(VLOOKUP(J46,NP,33,FALSE)="","",IF(VLOOKUP(J46,NP,33,FALSE)=0,"",VLOOKUP(J46,NP,33,FALSE)))</f>
        <v>0.7916666666666666</v>
      </c>
      <c r="Q46" s="47"/>
      <c r="R46" s="48">
        <f>IF(VLOOKUP(R40,NP,14,FALSE)=0,"",VLOOKUP(R40,NP,14,FALSE))</f>
        <v>172</v>
      </c>
      <c r="S46" s="38" t="str">
        <f>IF(R46="","",CONCATENATE(VLOOKUP(R40,NP,15,FALSE),"  ",VLOOKUP(R40,NP,16,FALSE)))</f>
        <v>100-ANDRE.S/114-LARS.S  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3">
        <f>'Liste des parties'!$AH$2</f>
        <v>2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2891 pts - ASGMF\GAZ. BOURGES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-5 / 6 / 8 / 2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5" t="str">
        <f>'Liste des parties'!$AD$2</f>
        <v>Championnats de France Corpo.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172</v>
      </c>
      <c r="K49" s="38" t="str">
        <f>IF(J49="","",CONCATENATE(VLOOKUP(J46,NP,15,FALSE),"  ",VLOOKUP(J46,NP,16,FALSE)))</f>
        <v>100-ANDRE.S/114-LARS.S  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2891 pts - ASGMF\GAZ. BOURGES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7" t="str">
        <f>'Liste des parties'!$AE$2</f>
        <v>Double Dames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8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172</v>
      </c>
      <c r="C51" s="38" t="str">
        <f>IF(B51="","",CONCATENATE(VLOOKUP(B49,NP,15,FALSE),"  ",VLOOKUP(B49,NP,16,FALSE)))</f>
        <v>100-ANDRE.S/114-LARS.S  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2891 pts - ASGMF\GAZ. BOURGES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1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2010-10-31T09:37:24Z</cp:lastPrinted>
  <dcterms:created xsi:type="dcterms:W3CDTF">2003-05-26T12:43:52Z</dcterms:created>
  <dcterms:modified xsi:type="dcterms:W3CDTF">2013-05-05T12:32:40Z</dcterms:modified>
  <cp:category/>
  <cp:version/>
  <cp:contentType/>
  <cp:contentStatus/>
</cp:coreProperties>
</file>